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600" windowHeight="9600"/>
  </bookViews>
  <sheets>
    <sheet name="Calendario de Ing" sheetId="2" r:id="rId1"/>
  </sheets>
  <definedNames>
    <definedName name="_xlnm.Print_Titles" localSheetId="0">'Calendario de Ing'!$1:$2</definedName>
  </definedNames>
  <calcPr calcId="162913"/>
</workbook>
</file>

<file path=xl/calcChain.xml><?xml version="1.0" encoding="utf-8"?>
<calcChain xmlns="http://schemas.openxmlformats.org/spreadsheetml/2006/main">
  <c r="B49" i="2" l="1"/>
  <c r="B14" i="2"/>
  <c r="B55" i="2"/>
  <c r="B48" i="2"/>
  <c r="B47" i="2"/>
  <c r="B46" i="2"/>
  <c r="B45" i="2"/>
  <c r="B44" i="2"/>
  <c r="B43" i="2"/>
  <c r="B42" i="2"/>
  <c r="B41" i="2"/>
  <c r="B39" i="2"/>
  <c r="B38" i="2"/>
  <c r="B37" i="2"/>
  <c r="B34" i="2"/>
  <c r="B33" i="2"/>
  <c r="B30" i="2"/>
  <c r="B26" i="2"/>
  <c r="B25" i="2"/>
  <c r="B23" i="2"/>
  <c r="B20" i="2"/>
  <c r="B19" i="2"/>
  <c r="B18" i="2"/>
  <c r="B17" i="2"/>
  <c r="B16" i="2"/>
  <c r="B13" i="2"/>
  <c r="B9" i="2"/>
  <c r="B8" i="2"/>
  <c r="N51" i="2"/>
  <c r="M51" i="2"/>
  <c r="L51" i="2"/>
  <c r="K51" i="2"/>
  <c r="J51" i="2"/>
  <c r="I51" i="2"/>
  <c r="H51" i="2"/>
  <c r="G51" i="2"/>
  <c r="F51" i="2"/>
  <c r="E51" i="2"/>
  <c r="D51" i="2"/>
  <c r="C51" i="2"/>
  <c r="N35" i="2"/>
  <c r="M35" i="2"/>
  <c r="L35" i="2"/>
  <c r="K35" i="2"/>
  <c r="J35" i="2"/>
  <c r="I35" i="2"/>
  <c r="H35" i="2"/>
  <c r="G35" i="2"/>
  <c r="F35" i="2"/>
  <c r="E35" i="2"/>
  <c r="D35" i="2"/>
  <c r="C35" i="2"/>
  <c r="N15" i="2" l="1"/>
  <c r="M15" i="2"/>
  <c r="L15" i="2"/>
  <c r="K15" i="2"/>
  <c r="J15" i="2"/>
  <c r="I15" i="2"/>
  <c r="H15" i="2"/>
  <c r="G15" i="2"/>
  <c r="F15" i="2"/>
  <c r="E15" i="2"/>
  <c r="D15" i="2"/>
  <c r="C15" i="2"/>
  <c r="B15" i="2" s="1"/>
  <c r="N5" i="2"/>
  <c r="M5" i="2"/>
  <c r="L5" i="2"/>
  <c r="K5" i="2"/>
  <c r="J5" i="2"/>
  <c r="I5" i="2"/>
  <c r="H5" i="2"/>
  <c r="G5" i="2"/>
  <c r="F5" i="2"/>
  <c r="E5" i="2"/>
  <c r="D5" i="2"/>
  <c r="C5" i="2"/>
  <c r="B63" i="2"/>
  <c r="B62" i="2"/>
  <c r="B61" i="2"/>
  <c r="B60" i="2"/>
  <c r="B59" i="2"/>
  <c r="B58" i="2"/>
  <c r="B57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 s="1"/>
  <c r="B67" i="2"/>
  <c r="B66" i="2"/>
  <c r="B54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 l="1"/>
  <c r="N53" i="2"/>
  <c r="I50" i="2"/>
  <c r="M50" i="2"/>
  <c r="L50" i="2"/>
  <c r="K50" i="2"/>
  <c r="J50" i="2"/>
  <c r="H50" i="2"/>
  <c r="G50" i="2"/>
  <c r="F50" i="2"/>
  <c r="E50" i="2"/>
  <c r="D50" i="2"/>
  <c r="C50" i="2"/>
  <c r="N27" i="2"/>
  <c r="N50" i="2" l="1"/>
  <c r="B36" i="2" l="1"/>
  <c r="N31" i="2"/>
  <c r="M31" i="2"/>
  <c r="L31" i="2"/>
  <c r="K31" i="2"/>
  <c r="J31" i="2"/>
  <c r="I31" i="2"/>
  <c r="H31" i="2"/>
  <c r="G31" i="2"/>
  <c r="F31" i="2"/>
  <c r="E31" i="2"/>
  <c r="D31" i="2"/>
  <c r="C31" i="2"/>
  <c r="N24" i="2"/>
  <c r="M24" i="2"/>
  <c r="L24" i="2"/>
  <c r="K24" i="2"/>
  <c r="J24" i="2"/>
  <c r="I24" i="2"/>
  <c r="H24" i="2"/>
  <c r="G24" i="2"/>
  <c r="F24" i="2"/>
  <c r="E24" i="2"/>
  <c r="D24" i="2"/>
  <c r="C24" i="2"/>
  <c r="F3" i="2" l="1"/>
  <c r="N3" i="2"/>
  <c r="K3" i="2"/>
  <c r="J3" i="2"/>
  <c r="L3" i="2"/>
  <c r="B35" i="2"/>
  <c r="B31" i="2"/>
  <c r="B24" i="2"/>
  <c r="B5" i="2"/>
  <c r="B65" i="2"/>
  <c r="C64" i="2"/>
  <c r="D64" i="2"/>
  <c r="E64" i="2"/>
  <c r="F64" i="2"/>
  <c r="G64" i="2"/>
  <c r="H64" i="2"/>
  <c r="I64" i="2"/>
  <c r="J64" i="2"/>
  <c r="K64" i="2"/>
  <c r="L64" i="2"/>
  <c r="M64" i="2"/>
  <c r="N64" i="2"/>
  <c r="B53" i="2"/>
  <c r="B52" i="2"/>
  <c r="B51" i="2"/>
  <c r="B32" i="2"/>
  <c r="B29" i="2"/>
  <c r="B28" i="2"/>
  <c r="B27" i="2"/>
  <c r="C21" i="2"/>
  <c r="C3" i="2" s="1"/>
  <c r="D21" i="2"/>
  <c r="D3" i="2" s="1"/>
  <c r="E21" i="2"/>
  <c r="E3" i="2" s="1"/>
  <c r="F21" i="2"/>
  <c r="G21" i="2"/>
  <c r="G3" i="2" s="1"/>
  <c r="H21" i="2"/>
  <c r="H3" i="2" s="1"/>
  <c r="I21" i="2"/>
  <c r="I3" i="2" s="1"/>
  <c r="J21" i="2"/>
  <c r="K21" i="2"/>
  <c r="L21" i="2"/>
  <c r="M21" i="2"/>
  <c r="M3" i="2" s="1"/>
  <c r="N21" i="2"/>
  <c r="B22" i="2"/>
  <c r="B7" i="2"/>
  <c r="B10" i="2"/>
  <c r="B11" i="2"/>
  <c r="B12" i="2"/>
  <c r="B6" i="2"/>
  <c r="B64" i="2" l="1"/>
  <c r="B21" i="2"/>
  <c r="B50" i="2"/>
  <c r="B3" i="2" l="1"/>
</calcChain>
</file>

<file path=xl/sharedStrings.xml><?xml version="1.0" encoding="utf-8"?>
<sst xmlns="http://schemas.openxmlformats.org/spreadsheetml/2006/main" count="79" uniqueCount="77">
  <si>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</si>
  <si>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</si>
  <si>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</si>
  <si>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</si>
  <si>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</si>
  <si>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</si>
  <si>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</si>
  <si>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</si>
  <si>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</si>
  <si>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</si>
  <si>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</si>
  <si>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</si>
  <si>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</si>
  <si>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</si>
  <si>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</si>
  <si>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</si>
  <si>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</si>
  <si>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</si>
  <si>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</si>
  <si>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</si>
  <si>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</si>
  <si>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</si>
  <si>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</si>
  <si>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</si>
  <si>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</si>
  <si>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</si>
  <si>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</si>
  <si>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Endeudamiento interno</t>
  </si>
  <si>
    <t>Endeudamiento externo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</si>
  <si>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</si>
  <si>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</si>
  <si>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</si>
  <si>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</si>
  <si>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</si>
  <si>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</si>
  <si>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</si>
  <si>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</si>
  <si>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</si>
  <si>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</si>
  <si>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</si>
  <si>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</si>
  <si>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</si>
  <si>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Baja California Calendario de Ingresos del Ejercicio Fiscal 2019</t>
  </si>
  <si>
    <t>Accesorios de Impuestos</t>
  </si>
  <si>
    <t>Impuestos no comprendidos la Ley de Ingresos Vigente, Causados en ejercicios fiscales anteriores pendientes de liquidación o pago</t>
  </si>
  <si>
    <t>Accesorios de Cuotas y Aportaciones para la seguridad social</t>
  </si>
  <si>
    <t>Contribuciones de Mejoras no comprendidos la Ley de Ingresos Vigente, Causados en ejercicios fiscales anteriores pendientes de liquidación o pago</t>
  </si>
  <si>
    <t>Derechos a los hidrocarburos (derogado)</t>
  </si>
  <si>
    <t>Accesorios de Derechos</t>
  </si>
  <si>
    <t>Derechos no comprendidos la Ley de Ingresos Vigente, Causados en ejercicios fiscales anteriores pendientes de liquidación o pago</t>
  </si>
  <si>
    <t>Productos de capital (derogado)</t>
  </si>
  <si>
    <t>Productos no comprendidos la Ley de Ingresos Vigente, Causados en ejercicios fiscales anteriores pendientes de liquidación o pago</t>
  </si>
  <si>
    <t>Aprovechamientos Patrimoniales</t>
  </si>
  <si>
    <t>Accesorios de Aprovechamientos</t>
  </si>
  <si>
    <t>Aprovechamientos no comprendidos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</si>
  <si>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</si>
  <si>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</si>
  <si>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</si>
  <si>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</si>
  <si>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</si>
  <si>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</si>
  <si>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</si>
  <si>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</si>
  <si>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</si>
  <si>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</si>
  <si>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</si>
  <si>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 xml:space="preserve">Incentivos Derivados de la Colaboración Fiscal 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</si>
  <si>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</si>
  <si>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</si>
  <si>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</si>
  <si>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</si>
  <si>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</si>
  <si>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</si>
  <si>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</si>
  <si>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</si>
  <si>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Financiamiento Interno</t>
  </si>
  <si>
    <r>
      <t xml:space="preserve">Fuente de Información: </t>
    </r>
    <r>
      <rPr>
        <b/>
        <sz val="8"/>
        <color theme="1"/>
        <rFont val="Calibri"/>
        <family val="2"/>
        <scheme val="minor"/>
      </rPr>
      <t>Dirección de Ingresos  del Gobierno del Estado de Baja California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</si>
</sst>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0" xfId="0" applyFont="1"/>
    <xf numFmtId="3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2" borderId="4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zoomScale="130" zoomScaleNormal="130" zoomScaleSheetLayoutView="130" workbookViewId="0">
      <pane xSplit="1" ySplit="4" topLeftCell="B8" activePane="bottomRight" state="frozen"/>
      <selection pane="topRight" activeCell="B1" sqref="B1"/>
      <selection pane="bottomLeft" activeCell="A8" sqref="A8"/>
      <selection pane="bottomRight" activeCell="A69" sqref="A69"/>
    </sheetView>
  </sheetViews>
  <sheetFormatPr baseColWidth="10" defaultRowHeight="12.75" x14ac:dyDescent="0.2"/>
  <cols>
    <col min="1" max="1" width="27.140625" style="5" customWidth="1"/>
    <col min="2" max="2" width="13.28515625" style="5" bestFit="1" customWidth="1"/>
    <col min="3" max="14" width="12.28515625" style="5" bestFit="1" customWidth="1"/>
    <col min="15" max="16384" width="11.42578125" style="5"/>
  </cols>
  <sheetData>
    <row r="1" spans="1:15" ht="13.5" thickBot="1" x14ac:dyDescent="0.25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5" ht="13.5" thickBot="1" x14ac:dyDescent="0.25">
      <c r="A2" s="8"/>
      <c r="B2" s="9" t="s">
        <v>29</v>
      </c>
      <c r="C2" s="9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9" t="s">
        <v>35</v>
      </c>
      <c r="I2" s="9" t="s">
        <v>36</v>
      </c>
      <c r="J2" s="9" t="s">
        <v>37</v>
      </c>
      <c r="K2" s="9" t="s">
        <v>38</v>
      </c>
      <c r="L2" s="9" t="s">
        <v>39</v>
      </c>
      <c r="M2" s="9" t="s">
        <v>40</v>
      </c>
      <c r="N2" s="10" t="s">
        <v>41</v>
      </c>
    </row>
    <row r="3" spans="1:15" ht="13.5" thickBot="1" x14ac:dyDescent="0.25">
      <c r="A3" s="23" t="s">
        <v>0</v>
      </c>
      <c r="B3" s="24">
        <f>SUM(C3:N3)+1</f>
        <v>54933972421.034599</v>
      </c>
      <c r="C3" s="24">
        <f>+C5+C21+C24+C15+C31+C35+C40+C50+C56+C64</f>
        <v>3873089307.2293334</v>
      </c>
      <c r="D3" s="24">
        <f t="shared" ref="D3:N3" si="0">+D5+D21+D24+D15+D31+D35+D40+D50+D56+D64</f>
        <v>3785325481.3828936</v>
      </c>
      <c r="E3" s="24">
        <f t="shared" si="0"/>
        <v>5165757853.9793329</v>
      </c>
      <c r="F3" s="24">
        <f t="shared" si="0"/>
        <v>4344604310.4099331</v>
      </c>
      <c r="G3" s="24">
        <f t="shared" si="0"/>
        <v>4891364751.4626331</v>
      </c>
      <c r="H3" s="24">
        <f t="shared" si="0"/>
        <v>5231265874.5673132</v>
      </c>
      <c r="I3" s="24">
        <f t="shared" si="0"/>
        <v>4706616898.5348129</v>
      </c>
      <c r="J3" s="24">
        <f t="shared" si="0"/>
        <v>3433653537.9389334</v>
      </c>
      <c r="K3" s="24">
        <f t="shared" si="0"/>
        <v>3622620089.6289334</v>
      </c>
      <c r="L3" s="24">
        <f t="shared" si="0"/>
        <v>4037707647.2338133</v>
      </c>
      <c r="M3" s="24">
        <f t="shared" si="0"/>
        <v>4390446634.3313332</v>
      </c>
      <c r="N3" s="24">
        <f t="shared" si="0"/>
        <v>7451520033.3353329</v>
      </c>
    </row>
    <row r="4" spans="1:15" ht="13.5" thickBo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3.5" thickBot="1" x14ac:dyDescent="0.25">
      <c r="A5" s="18" t="s">
        <v>1</v>
      </c>
      <c r="B5" s="16">
        <f>SUM(C5:N5)</f>
        <v>3848690865.3846002</v>
      </c>
      <c r="C5" s="16">
        <f>SUM(C6:C14)</f>
        <v>492713802.65266675</v>
      </c>
      <c r="D5" s="16">
        <f t="shared" ref="D5:N5" si="1">SUM(D6:D14)</f>
        <v>269546056.14622664</v>
      </c>
      <c r="E5" s="16">
        <f t="shared" si="1"/>
        <v>298073355.42266667</v>
      </c>
      <c r="F5" s="16">
        <f t="shared" si="1"/>
        <v>451988006.20326668</v>
      </c>
      <c r="G5" s="16">
        <f t="shared" si="1"/>
        <v>297675656.88596666</v>
      </c>
      <c r="H5" s="16">
        <f t="shared" si="1"/>
        <v>280614323.0106467</v>
      </c>
      <c r="I5" s="16">
        <f t="shared" si="1"/>
        <v>368111500.16814667</v>
      </c>
      <c r="J5" s="16">
        <f t="shared" si="1"/>
        <v>259623603.09226665</v>
      </c>
      <c r="K5" s="16">
        <f t="shared" si="1"/>
        <v>261690430.81226665</v>
      </c>
      <c r="L5" s="16">
        <f t="shared" si="1"/>
        <v>336054904.71714669</v>
      </c>
      <c r="M5" s="16">
        <f t="shared" si="1"/>
        <v>280528567.45466661</v>
      </c>
      <c r="N5" s="16">
        <f t="shared" si="1"/>
        <v>252070658.81866667</v>
      </c>
      <c r="O5" s="17"/>
    </row>
    <row r="6" spans="1:15" ht="13.5" thickBot="1" x14ac:dyDescent="0.25">
      <c r="A6" s="1" t="s">
        <v>2</v>
      </c>
      <c r="B6" s="13">
        <f>SUM(C6:N6)</f>
        <v>242562849.63660002</v>
      </c>
      <c r="C6" s="13">
        <v>24681566.082000002</v>
      </c>
      <c r="D6" s="13">
        <v>16366775.729560001</v>
      </c>
      <c r="E6" s="13">
        <v>16430612.006000001</v>
      </c>
      <c r="F6" s="13">
        <v>19585387.2366</v>
      </c>
      <c r="G6" s="13">
        <v>19333208.559299998</v>
      </c>
      <c r="H6" s="13">
        <v>20383335.593979999</v>
      </c>
      <c r="I6" s="13">
        <v>29888993.751480002</v>
      </c>
      <c r="J6" s="13">
        <v>23660594.6756</v>
      </c>
      <c r="K6" s="13">
        <v>20348807.395599999</v>
      </c>
      <c r="L6" s="13">
        <v>23055274.166479994</v>
      </c>
      <c r="M6" s="13">
        <v>17054963.038000003</v>
      </c>
      <c r="N6" s="13">
        <v>11773331.402000001</v>
      </c>
    </row>
    <row r="7" spans="1:15" ht="13.5" thickBot="1" x14ac:dyDescent="0.25">
      <c r="A7" s="1" t="s">
        <v>3</v>
      </c>
      <c r="B7" s="13">
        <f t="shared" ref="B7:B14" si="2">SUM(C7:N7)</f>
        <v>220362775</v>
      </c>
      <c r="C7" s="13">
        <v>35506330</v>
      </c>
      <c r="D7" s="13">
        <v>28801830</v>
      </c>
      <c r="E7" s="13">
        <v>45719455</v>
      </c>
      <c r="F7" s="13">
        <v>34958188</v>
      </c>
      <c r="G7" s="13">
        <v>16597285</v>
      </c>
      <c r="H7" s="13">
        <v>12989851</v>
      </c>
      <c r="I7" s="13">
        <v>11827026</v>
      </c>
      <c r="J7" s="13">
        <v>9011266</v>
      </c>
      <c r="K7" s="13">
        <v>7381439</v>
      </c>
      <c r="L7" s="13">
        <v>6667638</v>
      </c>
      <c r="M7" s="13">
        <v>6120382</v>
      </c>
      <c r="N7" s="13">
        <v>4782085</v>
      </c>
    </row>
    <row r="8" spans="1:15" ht="23.25" thickBot="1" x14ac:dyDescent="0.25">
      <c r="A8" s="1" t="s">
        <v>4</v>
      </c>
      <c r="B8" s="13">
        <f t="shared" si="2"/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13.5" thickBot="1" x14ac:dyDescent="0.25">
      <c r="A9" s="2" t="s">
        <v>5</v>
      </c>
      <c r="B9" s="13">
        <f t="shared" si="2"/>
        <v>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ht="23.25" thickBot="1" x14ac:dyDescent="0.25">
      <c r="A10" s="1" t="s">
        <v>6</v>
      </c>
      <c r="B10" s="13">
        <f t="shared" si="2"/>
        <v>2795995205.7480001</v>
      </c>
      <c r="C10" s="13">
        <v>362388607.15400004</v>
      </c>
      <c r="D10" s="13">
        <v>169901271</v>
      </c>
      <c r="E10" s="13">
        <v>168729077</v>
      </c>
      <c r="F10" s="13">
        <v>337294076.55000001</v>
      </c>
      <c r="G10" s="13">
        <v>214132740.91</v>
      </c>
      <c r="H10" s="13">
        <v>192374559</v>
      </c>
      <c r="I10" s="13">
        <v>274034657</v>
      </c>
      <c r="J10" s="13">
        <v>183069516</v>
      </c>
      <c r="K10" s="13">
        <v>197645854</v>
      </c>
      <c r="L10" s="13">
        <v>268541161.134</v>
      </c>
      <c r="M10" s="13">
        <v>222559014</v>
      </c>
      <c r="N10" s="13">
        <v>205324672</v>
      </c>
    </row>
    <row r="11" spans="1:15" ht="13.5" thickBot="1" x14ac:dyDescent="0.25">
      <c r="A11" s="1" t="s">
        <v>7</v>
      </c>
      <c r="B11" s="13">
        <f t="shared" si="2"/>
        <v>566194</v>
      </c>
      <c r="C11" s="13">
        <v>38041</v>
      </c>
      <c r="D11" s="13">
        <v>29912</v>
      </c>
      <c r="E11" s="13">
        <v>52055</v>
      </c>
      <c r="F11" s="13">
        <v>32328</v>
      </c>
      <c r="G11" s="13">
        <v>64969</v>
      </c>
      <c r="H11" s="13">
        <v>44666</v>
      </c>
      <c r="I11" s="13">
        <v>58560</v>
      </c>
      <c r="J11" s="13">
        <v>55049</v>
      </c>
      <c r="K11" s="13">
        <v>28583</v>
      </c>
      <c r="L11" s="13">
        <v>119771</v>
      </c>
      <c r="M11" s="13">
        <v>35813</v>
      </c>
      <c r="N11" s="13">
        <v>6447</v>
      </c>
    </row>
    <row r="12" spans="1:15" ht="13.5" thickBot="1" x14ac:dyDescent="0.25">
      <c r="A12" s="1" t="s">
        <v>43</v>
      </c>
      <c r="B12" s="13">
        <f t="shared" si="2"/>
        <v>43944837.000000007</v>
      </c>
      <c r="C12" s="13">
        <v>1717746.4166666665</v>
      </c>
      <c r="D12" s="13">
        <v>4310291.416666667</v>
      </c>
      <c r="E12" s="13">
        <v>6412271.416666667</v>
      </c>
      <c r="F12" s="13">
        <v>5978654.416666667</v>
      </c>
      <c r="G12" s="13">
        <v>2856120.4166666665</v>
      </c>
      <c r="H12" s="13">
        <v>1436653.4166666665</v>
      </c>
      <c r="I12" s="13">
        <v>2138217.4166666665</v>
      </c>
      <c r="J12" s="13">
        <v>2126816.4166666665</v>
      </c>
      <c r="K12" s="13">
        <v>1968844.4166666665</v>
      </c>
      <c r="L12" s="13">
        <v>1738767.4166666665</v>
      </c>
      <c r="M12" s="13">
        <v>6499851.416666667</v>
      </c>
      <c r="N12" s="13">
        <v>6760602.416666667</v>
      </c>
    </row>
    <row r="13" spans="1:15" ht="13.5" thickBot="1" x14ac:dyDescent="0.25">
      <c r="A13" s="1" t="s">
        <v>8</v>
      </c>
      <c r="B13" s="13">
        <f t="shared" si="2"/>
        <v>545259004</v>
      </c>
      <c r="C13" s="13">
        <v>68381512</v>
      </c>
      <c r="D13" s="13">
        <v>50135976</v>
      </c>
      <c r="E13" s="13">
        <v>60729885</v>
      </c>
      <c r="F13" s="13">
        <v>54139372</v>
      </c>
      <c r="G13" s="13">
        <v>44691333</v>
      </c>
      <c r="H13" s="13">
        <v>53385258</v>
      </c>
      <c r="I13" s="13">
        <v>50164046</v>
      </c>
      <c r="J13" s="13">
        <v>41700361</v>
      </c>
      <c r="K13" s="13">
        <v>34316903</v>
      </c>
      <c r="L13" s="13">
        <v>35932293</v>
      </c>
      <c r="M13" s="13">
        <v>28258544</v>
      </c>
      <c r="N13" s="13">
        <v>23423521</v>
      </c>
    </row>
    <row r="14" spans="1:15" ht="45.75" thickBot="1" x14ac:dyDescent="0.25">
      <c r="A14" s="1" t="s">
        <v>44</v>
      </c>
      <c r="B14" s="13">
        <f t="shared" si="2"/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23.25" thickBot="1" x14ac:dyDescent="0.25">
      <c r="A15" s="21" t="s">
        <v>9</v>
      </c>
      <c r="B15" s="16">
        <f>SUM(C15:N15)</f>
        <v>0</v>
      </c>
      <c r="C15" s="22">
        <f>SUM(C16:C20)</f>
        <v>0</v>
      </c>
      <c r="D15" s="22">
        <f t="shared" ref="D15:N15" si="3">SUM(D16:D20)</f>
        <v>0</v>
      </c>
      <c r="E15" s="22">
        <f t="shared" si="3"/>
        <v>0</v>
      </c>
      <c r="F15" s="22">
        <f t="shared" si="3"/>
        <v>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0</v>
      </c>
      <c r="L15" s="22">
        <f t="shared" si="3"/>
        <v>0</v>
      </c>
      <c r="M15" s="22">
        <f t="shared" si="3"/>
        <v>0</v>
      </c>
      <c r="N15" s="22">
        <f t="shared" si="3"/>
        <v>0</v>
      </c>
    </row>
    <row r="16" spans="1:15" ht="23.25" thickBot="1" x14ac:dyDescent="0.25">
      <c r="A16" s="1" t="s">
        <v>10</v>
      </c>
      <c r="B16" s="13">
        <f t="shared" ref="B16:B20" si="4">SUM(C16:N16)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3.5" thickBot="1" x14ac:dyDescent="0.25">
      <c r="A17" s="1" t="s">
        <v>11</v>
      </c>
      <c r="B17" s="13">
        <f t="shared" si="4"/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3.5" thickBot="1" x14ac:dyDescent="0.25">
      <c r="A18" s="1" t="s">
        <v>12</v>
      </c>
      <c r="B18" s="13">
        <f t="shared" si="4"/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23.25" thickBot="1" x14ac:dyDescent="0.25">
      <c r="A19" s="1" t="s">
        <v>13</v>
      </c>
      <c r="B19" s="13">
        <f t="shared" si="4"/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34.5" thickBot="1" x14ac:dyDescent="0.25">
      <c r="A20" s="1" t="s">
        <v>45</v>
      </c>
      <c r="B20" s="13">
        <f t="shared" si="4"/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3.5" thickBot="1" x14ac:dyDescent="0.25">
      <c r="A21" s="18" t="s">
        <v>14</v>
      </c>
      <c r="B21" s="16">
        <f>SUM(C21:N21)</f>
        <v>16570626.609999998</v>
      </c>
      <c r="C21" s="16">
        <f t="shared" ref="C21:N21" si="5">+C22</f>
        <v>1243177.06</v>
      </c>
      <c r="D21" s="16">
        <f t="shared" si="5"/>
        <v>1312489.74</v>
      </c>
      <c r="E21" s="16">
        <f t="shared" si="5"/>
        <v>1434248.15</v>
      </c>
      <c r="F21" s="16">
        <f t="shared" si="5"/>
        <v>1343796.17</v>
      </c>
      <c r="G21" s="16">
        <f t="shared" si="5"/>
        <v>1433455.34</v>
      </c>
      <c r="H21" s="16">
        <f t="shared" si="5"/>
        <v>1214961.1299999999</v>
      </c>
      <c r="I21" s="16">
        <f t="shared" si="5"/>
        <v>1265673.3</v>
      </c>
      <c r="J21" s="16">
        <f t="shared" si="5"/>
        <v>1244488.01</v>
      </c>
      <c r="K21" s="16">
        <f t="shared" si="5"/>
        <v>1497230.6</v>
      </c>
      <c r="L21" s="16">
        <f t="shared" si="5"/>
        <v>1572898.81</v>
      </c>
      <c r="M21" s="16">
        <f t="shared" si="5"/>
        <v>1612994.04</v>
      </c>
      <c r="N21" s="16">
        <f t="shared" si="5"/>
        <v>1395214.26</v>
      </c>
    </row>
    <row r="22" spans="1:14" ht="23.25" thickBot="1" x14ac:dyDescent="0.25">
      <c r="A22" s="1" t="s">
        <v>15</v>
      </c>
      <c r="B22" s="13">
        <f t="shared" ref="B22:B23" si="6">SUM(C22:N22)</f>
        <v>16570626.609999998</v>
      </c>
      <c r="C22" s="13">
        <v>1243177.06</v>
      </c>
      <c r="D22" s="13">
        <v>1312489.74</v>
      </c>
      <c r="E22" s="13">
        <v>1434248.15</v>
      </c>
      <c r="F22" s="13">
        <v>1343796.17</v>
      </c>
      <c r="G22" s="13">
        <v>1433455.34</v>
      </c>
      <c r="H22" s="13">
        <v>1214961.1299999999</v>
      </c>
      <c r="I22" s="13">
        <v>1265673.3</v>
      </c>
      <c r="J22" s="13">
        <v>1244488.01</v>
      </c>
      <c r="K22" s="13">
        <v>1497230.6</v>
      </c>
      <c r="L22" s="13">
        <v>1572898.81</v>
      </c>
      <c r="M22" s="13">
        <v>1612994.04</v>
      </c>
      <c r="N22" s="13">
        <v>1395214.26</v>
      </c>
    </row>
    <row r="23" spans="1:14" ht="57" thickBot="1" x14ac:dyDescent="0.25">
      <c r="A23" s="1" t="s">
        <v>46</v>
      </c>
      <c r="B23" s="13">
        <f t="shared" si="6"/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3.5" thickBot="1" x14ac:dyDescent="0.25">
      <c r="A24" s="18" t="s">
        <v>16</v>
      </c>
      <c r="B24" s="16">
        <f>SUM(C24:N24)</f>
        <v>1287833066</v>
      </c>
      <c r="C24" s="16">
        <f t="shared" ref="C24:N24" si="7">SUM(C25:C30)</f>
        <v>154310996.91666666</v>
      </c>
      <c r="D24" s="16">
        <f t="shared" si="7"/>
        <v>111971913.91666667</v>
      </c>
      <c r="E24" s="16">
        <f t="shared" si="7"/>
        <v>126057847.91666667</v>
      </c>
      <c r="F24" s="16">
        <f t="shared" si="7"/>
        <v>117548981.91666667</v>
      </c>
      <c r="G24" s="16">
        <f t="shared" si="7"/>
        <v>106469173.91666667</v>
      </c>
      <c r="H24" s="16">
        <f t="shared" si="7"/>
        <v>134150759.91666667</v>
      </c>
      <c r="I24" s="16">
        <f t="shared" si="7"/>
        <v>119664523.91666667</v>
      </c>
      <c r="J24" s="16">
        <f t="shared" si="7"/>
        <v>106733177.91666667</v>
      </c>
      <c r="K24" s="16">
        <f t="shared" si="7"/>
        <v>88693617.916666672</v>
      </c>
      <c r="L24" s="16">
        <f t="shared" si="7"/>
        <v>90166089.916666672</v>
      </c>
      <c r="M24" s="16">
        <f t="shared" si="7"/>
        <v>70848702.916666672</v>
      </c>
      <c r="N24" s="16">
        <f t="shared" si="7"/>
        <v>61217278.916666664</v>
      </c>
    </row>
    <row r="25" spans="1:14" ht="34.5" thickBot="1" x14ac:dyDescent="0.25">
      <c r="A25" s="1" t="s">
        <v>17</v>
      </c>
      <c r="B25" s="13">
        <f t="shared" ref="B25:B26" si="8">SUM(C25:N25)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3.25" thickBot="1" x14ac:dyDescent="0.25">
      <c r="A26" s="1" t="s">
        <v>47</v>
      </c>
      <c r="B26" s="13">
        <f t="shared" si="8"/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3.25" thickBot="1" x14ac:dyDescent="0.25">
      <c r="A27" s="1" t="s">
        <v>18</v>
      </c>
      <c r="B27" s="13">
        <f t="shared" ref="B27:B30" si="9">SUM(C27:N27)</f>
        <v>1243762982</v>
      </c>
      <c r="C27" s="13">
        <v>149681567</v>
      </c>
      <c r="D27" s="13">
        <v>107760688</v>
      </c>
      <c r="E27" s="13">
        <v>121632259</v>
      </c>
      <c r="F27" s="13">
        <v>113112370</v>
      </c>
      <c r="G27" s="13">
        <v>104140734</v>
      </c>
      <c r="H27" s="13">
        <v>131393398</v>
      </c>
      <c r="I27" s="13">
        <v>115359089</v>
      </c>
      <c r="J27" s="13">
        <v>102114964</v>
      </c>
      <c r="K27" s="13">
        <v>84716202</v>
      </c>
      <c r="L27" s="13">
        <v>85947285</v>
      </c>
      <c r="M27" s="13">
        <v>68733294</v>
      </c>
      <c r="N27" s="13">
        <f>59171131+1</f>
        <v>59171132</v>
      </c>
    </row>
    <row r="28" spans="1:14" ht="13.5" thickBot="1" x14ac:dyDescent="0.25">
      <c r="A28" s="1" t="s">
        <v>19</v>
      </c>
      <c r="B28" s="13">
        <f t="shared" si="9"/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4" ht="13.5" thickBot="1" x14ac:dyDescent="0.25">
      <c r="A29" s="1" t="s">
        <v>48</v>
      </c>
      <c r="B29" s="13">
        <f t="shared" si="9"/>
        <v>44070084</v>
      </c>
      <c r="C29" s="13">
        <v>4629429.916666667</v>
      </c>
      <c r="D29" s="13">
        <v>4211225.916666667</v>
      </c>
      <c r="E29" s="13">
        <v>4425588.916666667</v>
      </c>
      <c r="F29" s="13">
        <v>4436611.916666667</v>
      </c>
      <c r="G29" s="13">
        <v>2328439.916666667</v>
      </c>
      <c r="H29" s="13">
        <v>2757361.916666667</v>
      </c>
      <c r="I29" s="13">
        <v>4305434.916666667</v>
      </c>
      <c r="J29" s="13">
        <v>4618213.916666667</v>
      </c>
      <c r="K29" s="13">
        <v>3977415.916666667</v>
      </c>
      <c r="L29" s="13">
        <v>4218804.916666667</v>
      </c>
      <c r="M29" s="13">
        <v>2115408.916666667</v>
      </c>
      <c r="N29" s="13">
        <v>2046146.9166666667</v>
      </c>
    </row>
    <row r="30" spans="1:14" ht="45.75" thickBot="1" x14ac:dyDescent="0.25">
      <c r="A30" s="1" t="s">
        <v>49</v>
      </c>
      <c r="B30" s="13">
        <f t="shared" si="9"/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3.5" thickBot="1" x14ac:dyDescent="0.25">
      <c r="A31" s="20" t="s">
        <v>20</v>
      </c>
      <c r="B31" s="16">
        <f>SUM(C31:N31)</f>
        <v>119886991</v>
      </c>
      <c r="C31" s="16">
        <f t="shared" ref="C31:N31" si="10">SUM(C32:C34)</f>
        <v>13667638</v>
      </c>
      <c r="D31" s="16">
        <f t="shared" si="10"/>
        <v>10770892</v>
      </c>
      <c r="E31" s="16">
        <f t="shared" si="10"/>
        <v>11405698</v>
      </c>
      <c r="F31" s="16">
        <f t="shared" si="10"/>
        <v>11503724</v>
      </c>
      <c r="G31" s="16">
        <f t="shared" si="10"/>
        <v>10682667</v>
      </c>
      <c r="H31" s="16">
        <f t="shared" si="10"/>
        <v>12399773</v>
      </c>
      <c r="I31" s="16">
        <f t="shared" si="10"/>
        <v>10093503</v>
      </c>
      <c r="J31" s="16">
        <f t="shared" si="10"/>
        <v>6677257</v>
      </c>
      <c r="K31" s="16">
        <f t="shared" si="10"/>
        <v>7650969</v>
      </c>
      <c r="L31" s="16">
        <f t="shared" si="10"/>
        <v>8986429</v>
      </c>
      <c r="M31" s="16">
        <f t="shared" si="10"/>
        <v>7722771</v>
      </c>
      <c r="N31" s="16">
        <f t="shared" si="10"/>
        <v>8325670</v>
      </c>
    </row>
    <row r="32" spans="1:14" ht="13.5" thickBot="1" x14ac:dyDescent="0.25">
      <c r="A32" s="1" t="s">
        <v>20</v>
      </c>
      <c r="B32" s="13">
        <f t="shared" ref="B32:B34" si="11">SUM(C32:N32)</f>
        <v>119886991</v>
      </c>
      <c r="C32" s="13">
        <v>13667638</v>
      </c>
      <c r="D32" s="13">
        <v>10770892</v>
      </c>
      <c r="E32" s="13">
        <v>11405698</v>
      </c>
      <c r="F32" s="13">
        <v>11503724</v>
      </c>
      <c r="G32" s="13">
        <v>10682667</v>
      </c>
      <c r="H32" s="13">
        <v>12399773</v>
      </c>
      <c r="I32" s="13">
        <v>10093503</v>
      </c>
      <c r="J32" s="13">
        <v>6677257</v>
      </c>
      <c r="K32" s="13">
        <v>7650969</v>
      </c>
      <c r="L32" s="13">
        <v>8986429</v>
      </c>
      <c r="M32" s="13">
        <v>7722771</v>
      </c>
      <c r="N32" s="13">
        <v>8325670</v>
      </c>
    </row>
    <row r="33" spans="1:14" ht="13.5" thickBot="1" x14ac:dyDescent="0.25">
      <c r="A33" s="1" t="s">
        <v>50</v>
      </c>
      <c r="B33" s="13">
        <f t="shared" si="11"/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45.75" thickBot="1" x14ac:dyDescent="0.25">
      <c r="A34" s="1" t="s">
        <v>51</v>
      </c>
      <c r="B34" s="13">
        <f t="shared" si="11"/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3.5" thickBot="1" x14ac:dyDescent="0.25">
      <c r="A35" s="21" t="s">
        <v>21</v>
      </c>
      <c r="B35" s="22">
        <f>SUM(C35:N35)</f>
        <v>337102732.04000002</v>
      </c>
      <c r="C35" s="22">
        <f>SUM(C36:C39)</f>
        <v>24722291.600000001</v>
      </c>
      <c r="D35" s="22">
        <f t="shared" ref="D35:N35" si="12">SUM(D36:D39)</f>
        <v>25117710.579999998</v>
      </c>
      <c r="E35" s="22">
        <f t="shared" si="12"/>
        <v>25228196.490000002</v>
      </c>
      <c r="F35" s="22">
        <f t="shared" si="12"/>
        <v>25017845.120000001</v>
      </c>
      <c r="G35" s="22">
        <f t="shared" si="12"/>
        <v>25027131.32</v>
      </c>
      <c r="H35" s="22">
        <f t="shared" si="12"/>
        <v>25343161.509999998</v>
      </c>
      <c r="I35" s="22">
        <f t="shared" si="12"/>
        <v>25046996.149999999</v>
      </c>
      <c r="J35" s="22">
        <f t="shared" si="12"/>
        <v>37897595.920000002</v>
      </c>
      <c r="K35" s="22">
        <f t="shared" si="12"/>
        <v>34278021.299999997</v>
      </c>
      <c r="L35" s="22">
        <f t="shared" si="12"/>
        <v>34516107.789999999</v>
      </c>
      <c r="M35" s="22">
        <f t="shared" si="12"/>
        <v>25877533.920000002</v>
      </c>
      <c r="N35" s="22">
        <f t="shared" si="12"/>
        <v>29030140.34</v>
      </c>
    </row>
    <row r="36" spans="1:14" ht="13.5" thickBot="1" x14ac:dyDescent="0.25">
      <c r="A36" s="1" t="s">
        <v>21</v>
      </c>
      <c r="B36" s="13">
        <f t="shared" ref="B36:B39" si="13">SUM(C36:N36)</f>
        <v>192423169.27999997</v>
      </c>
      <c r="C36" s="13">
        <v>12665661.369999999</v>
      </c>
      <c r="D36" s="13">
        <v>13061080.35</v>
      </c>
      <c r="E36" s="13">
        <v>13171566.26</v>
      </c>
      <c r="F36" s="13">
        <v>12961214.890000001</v>
      </c>
      <c r="G36" s="13">
        <v>12970501.09</v>
      </c>
      <c r="H36" s="13">
        <v>13286531.279999999</v>
      </c>
      <c r="I36" s="13">
        <v>12990365.92</v>
      </c>
      <c r="J36" s="13">
        <v>25840965.689999998</v>
      </c>
      <c r="K36" s="13">
        <v>22221391.07</v>
      </c>
      <c r="L36" s="13">
        <v>22459477.559999999</v>
      </c>
      <c r="M36" s="13">
        <v>13820903.689999999</v>
      </c>
      <c r="N36" s="13">
        <v>16973510.109999999</v>
      </c>
    </row>
    <row r="37" spans="1:14" ht="13.5" thickBot="1" x14ac:dyDescent="0.25">
      <c r="A37" s="1" t="s">
        <v>52</v>
      </c>
      <c r="B37" s="13">
        <f t="shared" si="13"/>
        <v>144679562.76000002</v>
      </c>
      <c r="C37" s="13">
        <v>12056630.23</v>
      </c>
      <c r="D37" s="13">
        <v>12056630.23</v>
      </c>
      <c r="E37" s="13">
        <v>12056630.23</v>
      </c>
      <c r="F37" s="13">
        <v>12056630.23</v>
      </c>
      <c r="G37" s="13">
        <v>12056630.23</v>
      </c>
      <c r="H37" s="13">
        <v>12056630.23</v>
      </c>
      <c r="I37" s="13">
        <v>12056630.23</v>
      </c>
      <c r="J37" s="13">
        <v>12056630.23</v>
      </c>
      <c r="K37" s="13">
        <v>12056630.23</v>
      </c>
      <c r="L37" s="13">
        <v>12056630.23</v>
      </c>
      <c r="M37" s="13">
        <v>12056630.23</v>
      </c>
      <c r="N37" s="13">
        <v>12056630.23</v>
      </c>
    </row>
    <row r="38" spans="1:14" ht="13.5" thickBot="1" x14ac:dyDescent="0.25">
      <c r="A38" s="1" t="s">
        <v>53</v>
      </c>
      <c r="B38" s="13">
        <f t="shared" si="13"/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46.5" customHeight="1" thickBot="1" x14ac:dyDescent="0.25">
      <c r="A39" s="1" t="s">
        <v>54</v>
      </c>
      <c r="B39" s="13">
        <f t="shared" si="13"/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34.5" thickBot="1" x14ac:dyDescent="0.25">
      <c r="A40" s="21" t="s">
        <v>55</v>
      </c>
      <c r="B40" s="22">
        <f>SUM(C40:N40)</f>
        <v>0</v>
      </c>
      <c r="C40" s="22">
        <f>SUM(C41:C49)</f>
        <v>0</v>
      </c>
      <c r="D40" s="22">
        <f t="shared" ref="D40:N40" si="14">SUM(D41:D49)</f>
        <v>0</v>
      </c>
      <c r="E40" s="22">
        <f t="shared" si="14"/>
        <v>0</v>
      </c>
      <c r="F40" s="22">
        <f t="shared" si="14"/>
        <v>0</v>
      </c>
      <c r="G40" s="22">
        <f t="shared" si="14"/>
        <v>0</v>
      </c>
      <c r="H40" s="22">
        <f t="shared" si="14"/>
        <v>0</v>
      </c>
      <c r="I40" s="22">
        <f t="shared" si="14"/>
        <v>0</v>
      </c>
      <c r="J40" s="22">
        <f t="shared" si="14"/>
        <v>0</v>
      </c>
      <c r="K40" s="22">
        <f t="shared" si="14"/>
        <v>0</v>
      </c>
      <c r="L40" s="22">
        <f t="shared" si="14"/>
        <v>0</v>
      </c>
      <c r="M40" s="22">
        <f t="shared" si="14"/>
        <v>0</v>
      </c>
      <c r="N40" s="22">
        <f t="shared" si="14"/>
        <v>0</v>
      </c>
    </row>
    <row r="41" spans="1:14" ht="45.75" thickBot="1" x14ac:dyDescent="0.25">
      <c r="A41" s="1" t="s">
        <v>56</v>
      </c>
      <c r="B41" s="13">
        <f t="shared" ref="B41:B48" si="15">SUM(C41:N41)</f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34.5" thickBot="1" x14ac:dyDescent="0.25">
      <c r="A42" s="1" t="s">
        <v>57</v>
      </c>
      <c r="B42" s="13">
        <f t="shared" si="15"/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45.75" thickBot="1" x14ac:dyDescent="0.25">
      <c r="A43" s="1" t="s">
        <v>58</v>
      </c>
      <c r="B43" s="13">
        <f t="shared" si="15"/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57" thickBot="1" x14ac:dyDescent="0.25">
      <c r="A44" s="1" t="s">
        <v>59</v>
      </c>
      <c r="B44" s="13">
        <f t="shared" si="15"/>
        <v>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57" thickBot="1" x14ac:dyDescent="0.25">
      <c r="A45" s="1" t="s">
        <v>60</v>
      </c>
      <c r="B45" s="13">
        <f t="shared" si="15"/>
        <v>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57" thickBot="1" x14ac:dyDescent="0.25">
      <c r="A46" s="1" t="s">
        <v>61</v>
      </c>
      <c r="B46" s="13">
        <f t="shared" si="15"/>
        <v>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45.75" thickBot="1" x14ac:dyDescent="0.25">
      <c r="A47" s="1" t="s">
        <v>62</v>
      </c>
      <c r="B47" s="13">
        <f t="shared" si="15"/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45.75" thickBot="1" x14ac:dyDescent="0.25">
      <c r="A48" s="1" t="s">
        <v>63</v>
      </c>
      <c r="B48" s="13">
        <f t="shared" si="15"/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3.5" thickBot="1" x14ac:dyDescent="0.25">
      <c r="A49" s="1" t="s">
        <v>64</v>
      </c>
      <c r="B49" s="13">
        <f>SUM(C49:N49)</f>
        <v>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57" thickBot="1" x14ac:dyDescent="0.25">
      <c r="A50" s="18" t="s">
        <v>65</v>
      </c>
      <c r="B50" s="16">
        <f>SUM(C50:N50)</f>
        <v>49250128789</v>
      </c>
      <c r="C50" s="16">
        <f t="shared" ref="C50:N50" si="16">SUM(C51:C55)</f>
        <v>3186431401</v>
      </c>
      <c r="D50" s="16">
        <f t="shared" si="16"/>
        <v>3366606419</v>
      </c>
      <c r="E50" s="16">
        <f t="shared" si="16"/>
        <v>4703558508</v>
      </c>
      <c r="F50" s="16">
        <f t="shared" si="16"/>
        <v>3737201957</v>
      </c>
      <c r="G50" s="16">
        <f t="shared" si="16"/>
        <v>4450076667</v>
      </c>
      <c r="H50" s="16">
        <f t="shared" si="16"/>
        <v>4777542896</v>
      </c>
      <c r="I50" s="16">
        <f t="shared" si="16"/>
        <v>4182434702</v>
      </c>
      <c r="J50" s="16">
        <f t="shared" si="16"/>
        <v>3021477416</v>
      </c>
      <c r="K50" s="16">
        <f t="shared" si="16"/>
        <v>3228809820</v>
      </c>
      <c r="L50" s="16">
        <f t="shared" si="16"/>
        <v>3566411217</v>
      </c>
      <c r="M50" s="16">
        <f t="shared" si="16"/>
        <v>3966976390</v>
      </c>
      <c r="N50" s="16">
        <f t="shared" si="16"/>
        <v>7062601396</v>
      </c>
    </row>
    <row r="51" spans="1:14" ht="13.5" thickBot="1" x14ac:dyDescent="0.25">
      <c r="A51" s="1" t="s">
        <v>22</v>
      </c>
      <c r="B51" s="13">
        <f t="shared" ref="B51:B53" si="17">SUM(C51:N51)</f>
        <v>25102863557</v>
      </c>
      <c r="C51" s="13">
        <f>2106727152+150381806-C54</f>
        <v>2160798832</v>
      </c>
      <c r="D51" s="13">
        <f>2497752519+129346335-D54</f>
        <v>2540125724</v>
      </c>
      <c r="E51" s="13">
        <f>1900165434+111600391-E54</f>
        <v>1945206919</v>
      </c>
      <c r="F51" s="13">
        <f>2008176795+124887053-F54</f>
        <v>2044400677</v>
      </c>
      <c r="G51" s="13">
        <f>2266053973+128091586-G54</f>
        <v>2307704620</v>
      </c>
      <c r="H51" s="13">
        <f>1999949445+172490103-H54</f>
        <v>2042602503</v>
      </c>
      <c r="I51" s="13">
        <f>2150390059+208191760-I54</f>
        <v>2195196540</v>
      </c>
      <c r="J51" s="13">
        <f>2219573507+125734550-J54</f>
        <v>2256440810</v>
      </c>
      <c r="K51" s="13">
        <f>1828654580+108236881-K54</f>
        <v>1875140064</v>
      </c>
      <c r="L51" s="13">
        <f>2067961016+142709036-L54</f>
        <v>2107306573</v>
      </c>
      <c r="M51" s="13">
        <f>1762644162+101172404-M54</f>
        <v>1802311954</v>
      </c>
      <c r="N51" s="13">
        <f>1742117036+145016104-N54+1</f>
        <v>1825628341</v>
      </c>
    </row>
    <row r="52" spans="1:14" ht="13.5" thickBot="1" x14ac:dyDescent="0.25">
      <c r="A52" s="1" t="s">
        <v>23</v>
      </c>
      <c r="B52" s="13">
        <f t="shared" si="17"/>
        <v>19666743503</v>
      </c>
      <c r="C52" s="13">
        <v>929322443</v>
      </c>
      <c r="D52" s="13">
        <v>739507565</v>
      </c>
      <c r="E52" s="13">
        <v>2691792683</v>
      </c>
      <c r="F52" s="13">
        <v>1604138109</v>
      </c>
      <c r="G52" s="13">
        <v>2055931108</v>
      </c>
      <c r="H52" s="13">
        <v>2605103348</v>
      </c>
      <c r="I52" s="13">
        <v>1823852883</v>
      </c>
      <c r="J52" s="13">
        <v>676169359</v>
      </c>
      <c r="K52" s="13">
        <v>1291918359</v>
      </c>
      <c r="L52" s="13">
        <v>1355741165</v>
      </c>
      <c r="M52" s="13">
        <v>2103159824</v>
      </c>
      <c r="N52" s="13">
        <v>1790106657</v>
      </c>
    </row>
    <row r="53" spans="1:14" ht="13.5" thickBot="1" x14ac:dyDescent="0.25">
      <c r="A53" s="1" t="s">
        <v>24</v>
      </c>
      <c r="B53" s="13">
        <f t="shared" si="17"/>
        <v>3385361598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3">
        <f>1600000000+1785361598</f>
        <v>3385361598</v>
      </c>
    </row>
    <row r="54" spans="1:14" ht="23.25" thickBot="1" x14ac:dyDescent="0.25">
      <c r="A54" s="1" t="s">
        <v>66</v>
      </c>
      <c r="B54" s="13">
        <f t="shared" ref="B54:B55" si="18">SUM(C54:N54)</f>
        <v>1095160131</v>
      </c>
      <c r="C54" s="13">
        <v>96310126</v>
      </c>
      <c r="D54" s="13">
        <v>86973130</v>
      </c>
      <c r="E54" s="13">
        <v>66558906</v>
      </c>
      <c r="F54" s="13">
        <v>88663171</v>
      </c>
      <c r="G54" s="13">
        <v>86440939</v>
      </c>
      <c r="H54" s="13">
        <v>129837045</v>
      </c>
      <c r="I54" s="13">
        <v>163385279</v>
      </c>
      <c r="J54" s="13">
        <v>88867247</v>
      </c>
      <c r="K54" s="13">
        <v>61751397</v>
      </c>
      <c r="L54" s="13">
        <v>103363479</v>
      </c>
      <c r="M54" s="13">
        <v>61504612</v>
      </c>
      <c r="N54" s="13">
        <v>61504800</v>
      </c>
    </row>
    <row r="55" spans="1:14" ht="13.5" thickBot="1" x14ac:dyDescent="0.25">
      <c r="A55" s="1" t="s">
        <v>67</v>
      </c>
      <c r="B55" s="13">
        <f t="shared" si="18"/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4.5" thickBot="1" x14ac:dyDescent="0.25">
      <c r="A56" s="18" t="s">
        <v>68</v>
      </c>
      <c r="B56" s="16">
        <f>SUM(C56:N56)</f>
        <v>73759350</v>
      </c>
      <c r="C56" s="16">
        <f>SUM(C57:C63)</f>
        <v>0</v>
      </c>
      <c r="D56" s="16">
        <f t="shared" ref="D56:N56" si="19">SUM(D57:D63)</f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  <c r="I56" s="16">
        <f t="shared" si="19"/>
        <v>0</v>
      </c>
      <c r="J56" s="16">
        <f t="shared" si="19"/>
        <v>0</v>
      </c>
      <c r="K56" s="16">
        <f t="shared" si="19"/>
        <v>0</v>
      </c>
      <c r="L56" s="16">
        <f t="shared" si="19"/>
        <v>0</v>
      </c>
      <c r="M56" s="16">
        <f t="shared" si="19"/>
        <v>36879675</v>
      </c>
      <c r="N56" s="16">
        <f t="shared" si="19"/>
        <v>36879675</v>
      </c>
    </row>
    <row r="57" spans="1:14" ht="13.5" thickBot="1" x14ac:dyDescent="0.25">
      <c r="A57" s="1" t="s">
        <v>69</v>
      </c>
      <c r="B57" s="13">
        <f t="shared" ref="B57:B63" si="20">SUM(C57:N57)</f>
        <v>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23.25" thickBot="1" x14ac:dyDescent="0.25">
      <c r="A58" s="1" t="s">
        <v>70</v>
      </c>
      <c r="B58" s="13">
        <f t="shared" si="20"/>
        <v>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3.5" thickBot="1" x14ac:dyDescent="0.25">
      <c r="A59" s="1" t="s">
        <v>25</v>
      </c>
      <c r="B59" s="13">
        <f t="shared" si="20"/>
        <v>73759350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>
        <v>36879675</v>
      </c>
      <c r="N59" s="13">
        <v>36879675</v>
      </c>
    </row>
    <row r="60" spans="1:14" ht="13.5" thickBot="1" x14ac:dyDescent="0.25">
      <c r="A60" s="1" t="s">
        <v>71</v>
      </c>
      <c r="B60" s="13">
        <f t="shared" si="20"/>
        <v>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3.5" thickBot="1" x14ac:dyDescent="0.25">
      <c r="A61" s="1" t="s">
        <v>26</v>
      </c>
      <c r="B61" s="13">
        <f t="shared" si="20"/>
        <v>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23.25" thickBot="1" x14ac:dyDescent="0.25">
      <c r="A62" s="1" t="s">
        <v>72</v>
      </c>
      <c r="B62" s="13">
        <f t="shared" si="20"/>
        <v>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34.5" thickBot="1" x14ac:dyDescent="0.25">
      <c r="A63" s="1" t="s">
        <v>73</v>
      </c>
      <c r="B63" s="13">
        <f t="shared" si="20"/>
        <v>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23.25" thickBot="1" x14ac:dyDescent="0.25">
      <c r="A64" s="18" t="s">
        <v>74</v>
      </c>
      <c r="B64" s="16">
        <f>SUM(C64:N64)</f>
        <v>0</v>
      </c>
      <c r="C64" s="22">
        <f t="shared" ref="C64:N64" si="21">+C65+C67</f>
        <v>0</v>
      </c>
      <c r="D64" s="19">
        <f t="shared" si="21"/>
        <v>0</v>
      </c>
      <c r="E64" s="19">
        <f t="shared" si="21"/>
        <v>0</v>
      </c>
      <c r="F64" s="19">
        <f t="shared" si="21"/>
        <v>0</v>
      </c>
      <c r="G64" s="19">
        <f t="shared" si="21"/>
        <v>0</v>
      </c>
      <c r="H64" s="19">
        <f t="shared" si="21"/>
        <v>0</v>
      </c>
      <c r="I64" s="19">
        <f t="shared" si="21"/>
        <v>0</v>
      </c>
      <c r="J64" s="19">
        <f t="shared" si="21"/>
        <v>0</v>
      </c>
      <c r="K64" s="19">
        <f t="shared" si="21"/>
        <v>0</v>
      </c>
      <c r="L64" s="19">
        <f t="shared" si="21"/>
        <v>0</v>
      </c>
      <c r="M64" s="19">
        <f t="shared" si="21"/>
        <v>0</v>
      </c>
      <c r="N64" s="19">
        <f t="shared" si="21"/>
        <v>0</v>
      </c>
    </row>
    <row r="65" spans="1:14" ht="13.5" thickBot="1" x14ac:dyDescent="0.25">
      <c r="A65" s="1" t="s">
        <v>27</v>
      </c>
      <c r="B65" s="13">
        <f t="shared" ref="B65:B67" si="22">SUM(C65:N65)</f>
        <v>0</v>
      </c>
      <c r="C65" s="13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ht="13.5" thickBot="1" x14ac:dyDescent="0.25">
      <c r="A66" s="1" t="s">
        <v>28</v>
      </c>
      <c r="B66" s="13">
        <f t="shared" si="22"/>
        <v>0</v>
      </c>
      <c r="C66" s="13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</row>
    <row r="67" spans="1:14" ht="13.5" thickBot="1" x14ac:dyDescent="0.25">
      <c r="A67" s="1" t="s">
        <v>75</v>
      </c>
      <c r="B67" s="13">
        <f t="shared" si="22"/>
        <v>0</v>
      </c>
      <c r="C67" s="13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</row>
    <row r="68" spans="1:14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12" t="s">
        <v>76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</sheetData>
  <mergeCells count="1">
    <mergeCell ref="A1:N1"/>
  </mergeCells>
  <printOptions horizontalCentered="1"/>
  <pageMargins left="0" right="0" top="0.55118110236220474" bottom="0.35433070866141736" header="0.31496062992125984" footer="0.31496062992125984"/>
  <pageSetup scale="72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</vt:lpstr>
      <vt:lpstr>'Calendario de Ing'!Títulos_a_imprimir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Renteria</dc:creator>
  <cp:lastModifiedBy>Sergio Armando Bautista </cp:lastModifiedBy>
  <cp:lastPrinted>2018-01-24T23:54:29Z</cp:lastPrinted>
  <dcterms:created xsi:type="dcterms:W3CDTF">2017-01-13T18:50:06Z</dcterms:created>
  <dcterms:modified xsi:type="dcterms:W3CDTF">2019-01-30T22:45:54Z</dcterms:modified>
</cp:coreProperties>
</file>